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6" i="1" l="1"/>
  <c r="E45" i="1"/>
  <c r="E8" i="1"/>
  <c r="E44" i="1"/>
  <c r="E43" i="1"/>
  <c r="E42" i="1" s="1"/>
  <c r="E34" i="1"/>
  <c r="E23" i="1"/>
  <c r="E17" i="1"/>
  <c r="E19" i="1"/>
  <c r="E13" i="1" s="1"/>
  <c r="E6" i="1"/>
  <c r="E9" i="1"/>
  <c r="E10" i="1"/>
  <c r="E11" i="1"/>
  <c r="E15" i="1"/>
  <c r="E16" i="1"/>
  <c r="E18" i="1"/>
  <c r="E20" i="1"/>
  <c r="E32" i="1"/>
  <c r="E31" i="1"/>
  <c r="E30" i="1"/>
  <c r="E29" i="1"/>
  <c r="E28" i="1"/>
  <c r="E26" i="1"/>
  <c r="E24" i="1"/>
  <c r="E41" i="1"/>
  <c r="E40" i="1"/>
  <c r="E39" i="1"/>
  <c r="E38" i="1"/>
  <c r="E37" i="1"/>
  <c r="E36" i="1"/>
  <c r="E35" i="1"/>
  <c r="D23" i="1"/>
  <c r="D34" i="1"/>
  <c r="F47" i="1"/>
  <c r="E47" i="1" l="1"/>
  <c r="D6" i="1"/>
  <c r="H34" i="1" l="1"/>
  <c r="H13" i="1"/>
  <c r="H6" i="1"/>
  <c r="H23" i="1"/>
  <c r="H47" i="1" l="1"/>
  <c r="D13" i="1"/>
  <c r="D47" i="1" s="1"/>
  <c r="G34" i="1" l="1"/>
  <c r="G23" i="1"/>
  <c r="E25" i="1"/>
  <c r="G13" i="1" l="1"/>
  <c r="E12" i="1"/>
  <c r="G6" i="1"/>
  <c r="G40" i="1" l="1"/>
  <c r="G45" i="1"/>
  <c r="G48" i="1" s="1"/>
</calcChain>
</file>

<file path=xl/sharedStrings.xml><?xml version="1.0" encoding="utf-8"?>
<sst xmlns="http://schemas.openxmlformats.org/spreadsheetml/2006/main" count="88" uniqueCount="55">
  <si>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</si>
  <si>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</si>
  <si>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</si>
  <si>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</si>
  <si>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</si>
  <si>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</si>
  <si>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</si>
  <si>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</si>
  <si>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</si>
  <si>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</si>
  <si>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</si>
  <si>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</si>
  <si>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Расходы на управление МКД</t>
  </si>
  <si>
    <t>зарплата обслуж.перс с отчислен.</t>
  </si>
  <si>
    <t xml:space="preserve"> руб.</t>
  </si>
  <si>
    <t>Прибыль управляющей компании</t>
  </si>
  <si>
    <t>Содержание придомовой территории</t>
  </si>
  <si>
    <t>рудования и конструкций МКД</t>
  </si>
  <si>
    <t xml:space="preserve"> </t>
  </si>
  <si>
    <t xml:space="preserve">Факт </t>
  </si>
  <si>
    <t>Обслуживание УУТЭ</t>
  </si>
  <si>
    <t>Факт за</t>
  </si>
  <si>
    <t>План</t>
  </si>
  <si>
    <t>Тариф 2017</t>
  </si>
  <si>
    <t>ОТЧЕТ ПО СТАТЬЕ " Содержание и ремонт жилья"</t>
  </si>
  <si>
    <t>ж.д.по ул.Беляева 20</t>
  </si>
  <si>
    <t>Обслуживание лифта,страхование,техосвид</t>
  </si>
  <si>
    <t>Содержание и обслуживание мусоропровода</t>
  </si>
  <si>
    <t>на 2017год</t>
  </si>
  <si>
    <t>тариф</t>
  </si>
  <si>
    <t>услуги по уборке территории</t>
  </si>
  <si>
    <t>за 2019год</t>
  </si>
  <si>
    <t>2019г</t>
  </si>
  <si>
    <t>благоустр.террит 1475,граффити151</t>
  </si>
  <si>
    <t>покраска бордюров</t>
  </si>
  <si>
    <t>услуги  по уборке МОП</t>
  </si>
  <si>
    <t>Налоги при УСН</t>
  </si>
  <si>
    <t>ключи, перфоратор,покраска двери7200</t>
  </si>
  <si>
    <t>ремонт водоснабжения и трубопровода</t>
  </si>
  <si>
    <t>почтовые расходы-4606 аренда офиса 4400</t>
  </si>
  <si>
    <t>зарпл.перс.257913,22 ,усл. ркц,  паспортист195811,25</t>
  </si>
  <si>
    <t>заправка катриджа1286,42,Выписка ЕГРЮЛ1693,84</t>
  </si>
  <si>
    <r>
      <t>Прочие:</t>
    </r>
    <r>
      <rPr>
        <sz val="8"/>
        <rFont val="Arial Cyr"/>
        <charset val="204"/>
      </rPr>
      <t>усл.банк 4310,34,ккм1520,сайт1364,61,гсм12468,41 канцтов 2437,62,аренда оф20782,40, услуги связи 4653,01</t>
    </r>
  </si>
  <si>
    <t>ремонт мусоропров,приобретение контейнера</t>
  </si>
  <si>
    <t xml:space="preserve"> оплата труда  по уборке мусоропровода с отчисл.</t>
  </si>
  <si>
    <t xml:space="preserve">подгот.отоп.сезону,  гидроопрессовка </t>
  </si>
  <si>
    <t>дезинсекция,дератизация</t>
  </si>
  <si>
    <t>Покраска входной двери,ремонт домофона</t>
  </si>
  <si>
    <t>озеленение 4700,покос 7165,чистка снега 3350</t>
  </si>
  <si>
    <t>инвентарь1035, замок,ключи 447</t>
  </si>
  <si>
    <t xml:space="preserve"> пломбы 705,сантехматериалы 3010</t>
  </si>
  <si>
    <t>СчетчикЭл-2шт,трансформ.тока ОД и установка</t>
  </si>
  <si>
    <t xml:space="preserve"> услуги электрика 55200,элматер.1019,34</t>
  </si>
  <si>
    <t>ремонт фановых труб 37680,чистка канал 3600</t>
  </si>
  <si>
    <t>техпод, програм 4278,эл.отч.1322,10,сод.оргтех 2308,79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</si>
</sst>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4"/>
      <name val="Arial Cyr"/>
      <charset val="204"/>
    </font>
    <font>
      <sz val="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2" xfId="0" applyFont="1" applyBorder="1"/>
    <xf numFmtId="0" fontId="4" fillId="0" borderId="3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2" xfId="0" applyFont="1" applyBorder="1"/>
    <xf numFmtId="0" fontId="0" fillId="0" borderId="7" xfId="0" applyBorder="1"/>
    <xf numFmtId="0" fontId="5" fillId="0" borderId="1" xfId="0" applyFont="1" applyBorder="1"/>
    <xf numFmtId="0" fontId="2" fillId="0" borderId="0" xfId="0" applyFont="1" applyAlignment="1"/>
    <xf numFmtId="0" fontId="6" fillId="0" borderId="6" xfId="0" applyFont="1" applyBorder="1"/>
    <xf numFmtId="0" fontId="4" fillId="0" borderId="12" xfId="0" applyFont="1" applyBorder="1"/>
    <xf numFmtId="0" fontId="6" fillId="0" borderId="13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2" fontId="4" fillId="0" borderId="1" xfId="0" applyNumberFormat="1" applyFont="1" applyBorder="1"/>
    <xf numFmtId="2" fontId="5" fillId="0" borderId="3" xfId="0" applyNumberFormat="1" applyFont="1" applyBorder="1"/>
    <xf numFmtId="2" fontId="4" fillId="0" borderId="2" xfId="0" applyNumberFormat="1" applyFont="1" applyBorder="1"/>
    <xf numFmtId="2" fontId="4" fillId="0" borderId="6" xfId="0" applyNumberFormat="1" applyFont="1" applyBorder="1"/>
    <xf numFmtId="2" fontId="4" fillId="0" borderId="3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5" fillId="0" borderId="5" xfId="0" applyFont="1" applyBorder="1"/>
    <xf numFmtId="2" fontId="4" fillId="0" borderId="5" xfId="0" applyNumberFormat="1" applyFont="1" applyBorder="1"/>
    <xf numFmtId="0" fontId="4" fillId="0" borderId="13" xfId="0" applyFont="1" applyBorder="1"/>
    <xf numFmtId="0" fontId="0" fillId="0" borderId="8" xfId="0" applyFont="1" applyBorder="1"/>
    <xf numFmtId="2" fontId="0" fillId="0" borderId="3" xfId="0" applyNumberFormat="1" applyFont="1" applyBorder="1"/>
    <xf numFmtId="0" fontId="8" fillId="0" borderId="9" xfId="0" applyFont="1" applyBorder="1"/>
    <xf numFmtId="0" fontId="8" fillId="0" borderId="7" xfId="0" applyFont="1" applyBorder="1"/>
    <xf numFmtId="0" fontId="9" fillId="0" borderId="0" xfId="0" applyFont="1" applyAlignment="1">
      <alignment horizontal="center"/>
    </xf>
    <xf numFmtId="0" fontId="0" fillId="0" borderId="2" xfId="0" applyBorder="1"/>
    <xf numFmtId="2" fontId="0" fillId="0" borderId="2" xfId="0" applyNumberFormat="1" applyFont="1" applyBorder="1"/>
    <xf numFmtId="2" fontId="5" fillId="0" borderId="2" xfId="0" applyNumberFormat="1" applyFont="1" applyBorder="1"/>
    <xf numFmtId="2" fontId="0" fillId="0" borderId="1" xfId="0" applyNumberFormat="1" applyFont="1" applyBorder="1"/>
    <xf numFmtId="2" fontId="6" fillId="0" borderId="6" xfId="0" applyNumberFormat="1" applyFont="1" applyBorder="1"/>
    <xf numFmtId="0" fontId="0" fillId="0" borderId="8" xfId="0" applyBorder="1"/>
    <xf numFmtId="2" fontId="1" fillId="0" borderId="8" xfId="0" applyNumberFormat="1" applyFont="1" applyBorder="1"/>
    <xf numFmtId="2" fontId="0" fillId="0" borderId="8" xfId="0" applyNumberFormat="1" applyFont="1" applyBorder="1"/>
    <xf numFmtId="2" fontId="4" fillId="0" borderId="11" xfId="0" applyNumberFormat="1" applyFont="1" applyBorder="1"/>
    <xf numFmtId="2" fontId="1" fillId="0" borderId="6" xfId="0" applyNumberFormat="1" applyFont="1" applyBorder="1"/>
    <xf numFmtId="0" fontId="8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8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0" fillId="0" borderId="10" xfId="0" applyFont="1" applyBorder="1"/>
    <xf numFmtId="0" fontId="0" fillId="0" borderId="1" xfId="0" applyBorder="1"/>
    <xf numFmtId="2" fontId="0" fillId="0" borderId="6" xfId="0" applyNumberFormat="1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E3" sqref="E3"/>
    </sheetView>
  </sheetViews>
  <sheetFormatPr defaultRowHeight="13.2" x14ac:dyDescent="0.25"/>
  <cols>
    <col min="1" max="1" width="5.88671875" customWidth="1"/>
    <col min="2" max="2" width="43.33203125" customWidth="1"/>
    <col min="3" max="3" width="11.21875" customWidth="1"/>
    <col min="4" max="4" width="10.33203125" customWidth="1"/>
    <col min="5" max="5" width="13" customWidth="1"/>
    <col min="6" max="6" width="10.33203125" hidden="1" customWidth="1"/>
    <col min="7" max="7" width="10.6640625" hidden="1" customWidth="1"/>
    <col min="8" max="8" width="11.88671875" hidden="1" customWidth="1"/>
  </cols>
  <sheetData>
    <row r="1" spans="1:8" ht="15" x14ac:dyDescent="0.25">
      <c r="A1" s="29"/>
      <c r="B1" s="29" t="s">
        <v>24</v>
      </c>
      <c r="C1" s="29"/>
      <c r="D1" s="29" t="s">
        <v>18</v>
      </c>
      <c r="E1" s="2" t="s">
        <v>31</v>
      </c>
      <c r="G1" s="2"/>
      <c r="H1" s="7"/>
    </row>
    <row r="2" spans="1:8" ht="17.399999999999999" x14ac:dyDescent="0.3">
      <c r="A2" s="1"/>
      <c r="B2" s="51" t="s">
        <v>25</v>
      </c>
      <c r="C2" s="2"/>
      <c r="E2" s="2"/>
      <c r="F2" s="2"/>
      <c r="G2" s="2"/>
      <c r="H2" s="7"/>
    </row>
    <row r="3" spans="1:8" ht="15.6" thickBot="1" x14ac:dyDescent="0.3">
      <c r="A3" s="1"/>
      <c r="B3" s="1"/>
      <c r="D3" s="1"/>
      <c r="E3" s="70">
        <v>4061.4</v>
      </c>
      <c r="F3" s="1">
        <v>4633</v>
      </c>
      <c r="G3" s="1">
        <v>9318.4</v>
      </c>
    </row>
    <row r="4" spans="1:8" ht="13.8" x14ac:dyDescent="0.25">
      <c r="A4" s="9" t="s">
        <v>0</v>
      </c>
      <c r="B4" s="3" t="s">
        <v>2</v>
      </c>
      <c r="C4" s="9" t="s">
        <v>4</v>
      </c>
      <c r="D4" s="35" t="s">
        <v>21</v>
      </c>
      <c r="E4" s="35" t="s">
        <v>19</v>
      </c>
      <c r="F4" s="35" t="s">
        <v>29</v>
      </c>
      <c r="G4" s="35" t="s">
        <v>23</v>
      </c>
      <c r="H4" s="35" t="s">
        <v>22</v>
      </c>
    </row>
    <row r="5" spans="1:8" ht="23.25" customHeight="1" thickBot="1" x14ac:dyDescent="0.3">
      <c r="A5" s="4"/>
      <c r="B5" s="8"/>
      <c r="C5" s="10" t="s">
        <v>3</v>
      </c>
      <c r="D5" s="52" t="s">
        <v>32</v>
      </c>
      <c r="E5" s="34" t="s">
        <v>1</v>
      </c>
      <c r="F5" s="34" t="s">
        <v>1</v>
      </c>
      <c r="G5" s="34" t="s">
        <v>1</v>
      </c>
      <c r="H5" s="34" t="s">
        <v>28</v>
      </c>
    </row>
    <row r="6" spans="1:8" x14ac:dyDescent="0.25">
      <c r="A6" s="16">
        <v>1</v>
      </c>
      <c r="B6" s="17" t="s">
        <v>16</v>
      </c>
      <c r="C6" s="24" t="s">
        <v>9</v>
      </c>
      <c r="D6" s="36">
        <f>D8+D10+D11+D9</f>
        <v>135041</v>
      </c>
      <c r="E6" s="36">
        <f>E8+E9+E10+E11</f>
        <v>2.2695780548683633</v>
      </c>
      <c r="F6" s="36">
        <v>1.77</v>
      </c>
      <c r="G6" s="36">
        <f>G8+G10+G11+G12</f>
        <v>2.0100000000000002</v>
      </c>
      <c r="H6" s="17">
        <f>H8+H10+H11</f>
        <v>1.63</v>
      </c>
    </row>
    <row r="7" spans="1:8" ht="10.8" customHeight="1" thickBot="1" x14ac:dyDescent="0.3">
      <c r="A7" s="18"/>
      <c r="B7" s="19"/>
      <c r="C7" s="25"/>
      <c r="D7" s="38"/>
      <c r="E7" s="38"/>
      <c r="F7" s="38"/>
      <c r="G7" s="19"/>
      <c r="H7" s="19"/>
    </row>
    <row r="8" spans="1:8" ht="18" customHeight="1" thickBot="1" x14ac:dyDescent="0.3">
      <c r="A8" s="13"/>
      <c r="B8" s="33" t="s">
        <v>30</v>
      </c>
      <c r="C8" s="47" t="s">
        <v>9</v>
      </c>
      <c r="D8" s="48">
        <v>115200</v>
      </c>
      <c r="E8" s="42">
        <f>D8/13/F3</f>
        <v>1.9126998621926314</v>
      </c>
      <c r="F8" s="37"/>
      <c r="G8" s="14">
        <v>1.82</v>
      </c>
      <c r="H8" s="14">
        <v>1.41</v>
      </c>
    </row>
    <row r="9" spans="1:8" ht="18" customHeight="1" thickBot="1" x14ac:dyDescent="0.3">
      <c r="A9" s="13"/>
      <c r="B9" s="5" t="s">
        <v>33</v>
      </c>
      <c r="C9" s="47" t="s">
        <v>9</v>
      </c>
      <c r="D9" s="48">
        <v>1626</v>
      </c>
      <c r="E9" s="42">
        <f>D9/12/F3</f>
        <v>2.9246708396287503E-2</v>
      </c>
      <c r="F9" s="37"/>
      <c r="G9" s="14"/>
      <c r="H9" s="14"/>
    </row>
    <row r="10" spans="1:8" ht="18" customHeight="1" thickBot="1" x14ac:dyDescent="0.3">
      <c r="A10" s="13"/>
      <c r="B10" s="5" t="s">
        <v>48</v>
      </c>
      <c r="C10" s="57" t="s">
        <v>9</v>
      </c>
      <c r="D10" s="48">
        <v>15215</v>
      </c>
      <c r="E10" s="42">
        <f>D10/12/F3</f>
        <v>0.27367076768112814</v>
      </c>
      <c r="F10" s="37"/>
      <c r="G10" s="14">
        <v>0.05</v>
      </c>
      <c r="H10" s="14">
        <v>0.2</v>
      </c>
    </row>
    <row r="11" spans="1:8" ht="17.399999999999999" customHeight="1" thickBot="1" x14ac:dyDescent="0.3">
      <c r="A11" s="13"/>
      <c r="B11" s="5" t="s">
        <v>34</v>
      </c>
      <c r="C11" s="57" t="s">
        <v>9</v>
      </c>
      <c r="D11" s="48">
        <v>3000</v>
      </c>
      <c r="E11" s="42">
        <f>D11/12/F3</f>
        <v>5.3960716598316423E-2</v>
      </c>
      <c r="F11" s="37"/>
      <c r="G11" s="14">
        <v>0.04</v>
      </c>
      <c r="H11" s="14">
        <v>0.02</v>
      </c>
    </row>
    <row r="12" spans="1:8" ht="18" hidden="1" customHeight="1" thickBot="1" x14ac:dyDescent="0.3">
      <c r="A12" s="13"/>
      <c r="B12" s="14"/>
      <c r="C12" s="15" t="s">
        <v>9</v>
      </c>
      <c r="D12" s="37"/>
      <c r="E12" s="37">
        <f>D12/12/G3</f>
        <v>0</v>
      </c>
      <c r="F12" s="37"/>
      <c r="G12" s="14">
        <v>0.1</v>
      </c>
      <c r="H12" s="14"/>
    </row>
    <row r="13" spans="1:8" x14ac:dyDescent="0.25">
      <c r="A13" s="17">
        <v>2</v>
      </c>
      <c r="B13" s="17" t="s">
        <v>6</v>
      </c>
      <c r="C13" s="23" t="s">
        <v>9</v>
      </c>
      <c r="D13" s="36">
        <f>D15+D16+D17+D18+D20</f>
        <v>200602.89</v>
      </c>
      <c r="E13" s="36">
        <f>E15+E16+E17+E18+E19+E20</f>
        <v>3.6720636705868896</v>
      </c>
      <c r="F13" s="36">
        <v>2.87</v>
      </c>
      <c r="G13" s="17">
        <f>G15+G16+G17+G18</f>
        <v>3.8899999999999997</v>
      </c>
      <c r="H13" s="17">
        <f>H15+H16+H17+H18+H20</f>
        <v>3.26</v>
      </c>
    </row>
    <row r="14" spans="1:8" ht="15" customHeight="1" thickBot="1" x14ac:dyDescent="0.3">
      <c r="A14" s="19"/>
      <c r="B14" s="19" t="s">
        <v>5</v>
      </c>
      <c r="C14" s="26"/>
      <c r="D14" s="38"/>
      <c r="E14" s="38"/>
      <c r="F14" s="38"/>
      <c r="G14" s="19"/>
      <c r="H14" s="19"/>
    </row>
    <row r="15" spans="1:8" ht="20.25" customHeight="1" thickBot="1" x14ac:dyDescent="0.3">
      <c r="A15" s="65"/>
      <c r="B15" s="68" t="s">
        <v>35</v>
      </c>
      <c r="C15" s="47" t="s">
        <v>11</v>
      </c>
      <c r="D15" s="48">
        <v>122403.05</v>
      </c>
      <c r="E15" s="42">
        <f>D15/13/F3</f>
        <v>2.0322942436367861</v>
      </c>
      <c r="F15" s="37"/>
      <c r="G15" s="14">
        <v>2.5299999999999998</v>
      </c>
      <c r="H15" s="14">
        <v>2.0499999999999998</v>
      </c>
    </row>
    <row r="16" spans="1:8" ht="20.399999999999999" customHeight="1" thickBot="1" x14ac:dyDescent="0.3">
      <c r="A16" s="65"/>
      <c r="B16" s="5" t="s">
        <v>52</v>
      </c>
      <c r="C16" s="47" t="s">
        <v>11</v>
      </c>
      <c r="D16" s="48">
        <v>56219.34</v>
      </c>
      <c r="E16" s="42">
        <f>D16/12/F3</f>
        <v>1.0112119576947982</v>
      </c>
      <c r="F16" s="37"/>
      <c r="G16" s="14">
        <v>0.1</v>
      </c>
      <c r="H16" s="14">
        <v>0.1</v>
      </c>
    </row>
    <row r="17" spans="1:8" ht="22.2" customHeight="1" thickBot="1" x14ac:dyDescent="0.3">
      <c r="A17" s="65"/>
      <c r="B17" s="33" t="s">
        <v>51</v>
      </c>
      <c r="C17" s="15" t="s">
        <v>9</v>
      </c>
      <c r="D17" s="58">
        <v>18360.5</v>
      </c>
      <c r="E17" s="42">
        <f>D17/12/E3</f>
        <v>0.3767276472809048</v>
      </c>
      <c r="F17" s="37"/>
      <c r="G17" s="14">
        <v>0.06</v>
      </c>
      <c r="H17" s="14">
        <v>0.1</v>
      </c>
    </row>
    <row r="18" spans="1:8" ht="20.25" customHeight="1" thickBot="1" x14ac:dyDescent="0.3">
      <c r="A18" s="65"/>
      <c r="B18" s="5" t="s">
        <v>49</v>
      </c>
      <c r="C18" s="47" t="s">
        <v>11</v>
      </c>
      <c r="D18" s="48">
        <v>1482</v>
      </c>
      <c r="E18" s="42">
        <f>D18/12/F3</f>
        <v>2.6656593999568313E-2</v>
      </c>
      <c r="F18" s="37"/>
      <c r="G18" s="14">
        <v>1.2</v>
      </c>
      <c r="H18" s="14">
        <v>1</v>
      </c>
    </row>
    <row r="19" spans="1:8" ht="20.25" customHeight="1" thickBot="1" x14ac:dyDescent="0.3">
      <c r="A19" s="65"/>
      <c r="B19" s="5" t="s">
        <v>47</v>
      </c>
      <c r="C19" s="47"/>
      <c r="D19" s="48">
        <v>9100</v>
      </c>
      <c r="E19" s="42">
        <f>D19/12/E3</f>
        <v>0.18671722394576584</v>
      </c>
      <c r="F19" s="37"/>
      <c r="G19" s="14"/>
      <c r="H19" s="14"/>
    </row>
    <row r="20" spans="1:8" ht="20.25" customHeight="1" thickBot="1" x14ac:dyDescent="0.3">
      <c r="A20" s="66"/>
      <c r="B20" s="52" t="s">
        <v>46</v>
      </c>
      <c r="C20" s="67" t="s">
        <v>11</v>
      </c>
      <c r="D20" s="53">
        <v>2138</v>
      </c>
      <c r="E20" s="42">
        <f>D20/12/F3</f>
        <v>3.8456004029066834E-2</v>
      </c>
      <c r="F20" s="54"/>
      <c r="G20" s="20"/>
      <c r="H20" s="20">
        <v>0.01</v>
      </c>
    </row>
    <row r="21" spans="1:8" x14ac:dyDescent="0.25">
      <c r="A21" s="17">
        <v>3</v>
      </c>
      <c r="B21" s="17" t="s">
        <v>7</v>
      </c>
      <c r="C21" s="23" t="s">
        <v>9</v>
      </c>
      <c r="D21" s="36"/>
      <c r="E21" s="36"/>
      <c r="F21" s="36"/>
      <c r="G21" s="17"/>
      <c r="H21" s="17"/>
    </row>
    <row r="22" spans="1:8" x14ac:dyDescent="0.25">
      <c r="A22" s="21"/>
      <c r="B22" s="21" t="s">
        <v>8</v>
      </c>
      <c r="C22" s="22"/>
      <c r="D22" s="40"/>
      <c r="E22" s="40"/>
      <c r="F22" s="40"/>
      <c r="G22" s="21"/>
      <c r="H22" s="21"/>
    </row>
    <row r="23" spans="1:8" ht="13.8" thickBot="1" x14ac:dyDescent="0.3">
      <c r="A23" s="19"/>
      <c r="B23" s="21" t="s">
        <v>17</v>
      </c>
      <c r="C23" s="22"/>
      <c r="D23" s="38">
        <f>D24+D26+D28+D29+D30+D31+D32+D33</f>
        <v>209811.38000000003</v>
      </c>
      <c r="E23" s="38">
        <f>E24+E26+E28+E29+E30+E31+E32</f>
        <v>3.650765356666501</v>
      </c>
      <c r="F23" s="38">
        <v>3.76</v>
      </c>
      <c r="G23" s="19">
        <f>G24+G25+G26+G30</f>
        <v>3.18</v>
      </c>
      <c r="H23" s="19">
        <f>H24+H26+H30</f>
        <v>3.82</v>
      </c>
    </row>
    <row r="24" spans="1:8" ht="20.399999999999999" customHeight="1" x14ac:dyDescent="0.25">
      <c r="A24" s="27"/>
      <c r="B24" s="35" t="s">
        <v>13</v>
      </c>
      <c r="C24" s="28" t="s">
        <v>11</v>
      </c>
      <c r="D24" s="59">
        <v>88964.58</v>
      </c>
      <c r="E24" s="42">
        <f>D24/13/F3</f>
        <v>1.4771053811286923</v>
      </c>
      <c r="F24" s="37"/>
      <c r="G24" s="14">
        <v>2.08</v>
      </c>
      <c r="H24" s="14">
        <v>2.67</v>
      </c>
    </row>
    <row r="25" spans="1:8" ht="0.6" customHeight="1" thickBot="1" x14ac:dyDescent="0.3">
      <c r="A25" s="27"/>
      <c r="B25" s="5"/>
      <c r="C25" s="14" t="s">
        <v>11</v>
      </c>
      <c r="D25" s="58"/>
      <c r="E25" s="41">
        <f>D25/12/G3</f>
        <v>0</v>
      </c>
      <c r="F25" s="41"/>
      <c r="G25" s="6">
        <v>0.5</v>
      </c>
      <c r="H25" s="6"/>
    </row>
    <row r="26" spans="1:8" ht="16.8" customHeight="1" thickBot="1" x14ac:dyDescent="0.3">
      <c r="A26" s="27"/>
      <c r="B26" s="5" t="s">
        <v>45</v>
      </c>
      <c r="C26" s="14" t="s">
        <v>11</v>
      </c>
      <c r="D26" s="58">
        <v>65938</v>
      </c>
      <c r="E26" s="42">
        <f>D26/12/F3</f>
        <v>1.1860205770199295</v>
      </c>
      <c r="F26" s="41"/>
      <c r="G26" s="6">
        <v>0.5</v>
      </c>
      <c r="H26" s="6">
        <v>1</v>
      </c>
    </row>
    <row r="27" spans="1:8" ht="1.2" hidden="1" customHeight="1" x14ac:dyDescent="0.3">
      <c r="A27" s="27"/>
      <c r="B27" s="5"/>
      <c r="C27" s="14" t="s">
        <v>9</v>
      </c>
      <c r="D27" s="58"/>
      <c r="E27" s="41"/>
      <c r="F27" s="41"/>
      <c r="G27" s="6"/>
      <c r="H27" s="6"/>
    </row>
    <row r="28" spans="1:8" ht="16.8" customHeight="1" thickBot="1" x14ac:dyDescent="0.3">
      <c r="A28" s="27"/>
      <c r="B28" s="5" t="s">
        <v>50</v>
      </c>
      <c r="C28" s="14" t="s">
        <v>9</v>
      </c>
      <c r="D28" s="58">
        <v>3715</v>
      </c>
      <c r="E28" s="61">
        <f>D28/12/F3</f>
        <v>6.6821354054248508E-2</v>
      </c>
      <c r="F28" s="41"/>
      <c r="G28" s="6"/>
      <c r="H28" s="6"/>
    </row>
    <row r="29" spans="1:8" ht="16.8" hidden="1" customHeight="1" thickBot="1" x14ac:dyDescent="0.3">
      <c r="A29" s="27"/>
      <c r="B29" s="5"/>
      <c r="C29" s="14" t="s">
        <v>11</v>
      </c>
      <c r="D29" s="58"/>
      <c r="E29" s="42">
        <f>D29/12/F3</f>
        <v>0</v>
      </c>
      <c r="F29" s="41"/>
      <c r="G29" s="6"/>
      <c r="H29" s="6"/>
    </row>
    <row r="30" spans="1:8" ht="21" customHeight="1" thickBot="1" x14ac:dyDescent="0.3">
      <c r="A30" s="27"/>
      <c r="B30" s="5" t="s">
        <v>37</v>
      </c>
      <c r="C30" s="14" t="s">
        <v>14</v>
      </c>
      <c r="D30" s="58">
        <v>8123.7</v>
      </c>
      <c r="E30" s="42">
        <f>D30/12/F3</f>
        <v>0.14612022447658105</v>
      </c>
      <c r="F30" s="41"/>
      <c r="G30" s="6">
        <v>0.1</v>
      </c>
      <c r="H30" s="6">
        <v>0.15</v>
      </c>
    </row>
    <row r="31" spans="1:8" ht="21" customHeight="1" thickBot="1" x14ac:dyDescent="0.3">
      <c r="A31" s="27"/>
      <c r="B31" s="5" t="s">
        <v>38</v>
      </c>
      <c r="C31" s="14" t="s">
        <v>9</v>
      </c>
      <c r="D31" s="58">
        <v>1790.1</v>
      </c>
      <c r="E31" s="42">
        <f>D31/12/F3</f>
        <v>3.2198359594215409E-2</v>
      </c>
      <c r="F31" s="41"/>
      <c r="G31" s="6"/>
      <c r="H31" s="6"/>
    </row>
    <row r="32" spans="1:8" ht="21" customHeight="1" thickBot="1" x14ac:dyDescent="0.3">
      <c r="A32" s="27"/>
      <c r="B32" s="5" t="s">
        <v>53</v>
      </c>
      <c r="C32" s="14" t="s">
        <v>9</v>
      </c>
      <c r="D32" s="58">
        <v>41280</v>
      </c>
      <c r="E32" s="42">
        <f>D32/12/F3</f>
        <v>0.74249946039283399</v>
      </c>
      <c r="F32" s="41"/>
      <c r="G32" s="6"/>
      <c r="H32" s="6"/>
    </row>
    <row r="33" spans="1:8" ht="0.6" customHeight="1" thickBot="1" x14ac:dyDescent="0.3">
      <c r="A33" s="27"/>
      <c r="B33" s="52"/>
      <c r="C33" s="20"/>
      <c r="D33" s="58"/>
      <c r="E33" s="42"/>
      <c r="F33" s="41"/>
      <c r="G33" s="6"/>
      <c r="H33" s="6"/>
    </row>
    <row r="34" spans="1:8" ht="23.4" customHeight="1" thickBot="1" x14ac:dyDescent="0.3">
      <c r="A34" s="12">
        <v>4</v>
      </c>
      <c r="B34" s="18" t="s">
        <v>12</v>
      </c>
      <c r="C34" s="26" t="s">
        <v>9</v>
      </c>
      <c r="D34" s="60">
        <f>D35+D36+D37+D38</f>
        <v>473619.62</v>
      </c>
      <c r="E34" s="36">
        <f>E35+E36+E37+E38</f>
        <v>7.8911745034230476</v>
      </c>
      <c r="F34" s="36">
        <v>6.71</v>
      </c>
      <c r="G34" s="17">
        <f>G35+G36+G38</f>
        <v>6.87</v>
      </c>
      <c r="H34" s="17">
        <f>H35+H36+H38</f>
        <v>6.7</v>
      </c>
    </row>
    <row r="35" spans="1:8" ht="22.2" customHeight="1" thickBot="1" x14ac:dyDescent="0.3">
      <c r="A35" s="5"/>
      <c r="B35" s="49" t="s">
        <v>40</v>
      </c>
      <c r="C35" s="35" t="s">
        <v>11</v>
      </c>
      <c r="D35" s="55">
        <v>453724.47</v>
      </c>
      <c r="E35" s="42">
        <f>D35/13/F3</f>
        <v>7.5333223198127151</v>
      </c>
      <c r="F35" s="42"/>
      <c r="G35" s="9">
        <v>3</v>
      </c>
      <c r="H35" s="9">
        <v>3.6</v>
      </c>
    </row>
    <row r="36" spans="1:8" ht="22.2" customHeight="1" thickBot="1" x14ac:dyDescent="0.3">
      <c r="A36" s="5"/>
      <c r="B36" s="50" t="s">
        <v>39</v>
      </c>
      <c r="C36" s="5" t="s">
        <v>9</v>
      </c>
      <c r="D36" s="48">
        <v>9006</v>
      </c>
      <c r="E36" s="42">
        <f>D36/12/F3</f>
        <v>0.1619900712281459</v>
      </c>
      <c r="F36" s="41"/>
      <c r="G36" s="6">
        <v>1.2</v>
      </c>
      <c r="H36" s="6">
        <v>0.6</v>
      </c>
    </row>
    <row r="37" spans="1:8" ht="22.2" customHeight="1" thickBot="1" x14ac:dyDescent="0.3">
      <c r="A37" s="5"/>
      <c r="B37" s="50" t="s">
        <v>54</v>
      </c>
      <c r="C37" s="5" t="s">
        <v>9</v>
      </c>
      <c r="D37" s="48">
        <v>7908.89</v>
      </c>
      <c r="E37" s="42">
        <f>D37/12/F3</f>
        <v>0.14225645729908626</v>
      </c>
      <c r="F37" s="41"/>
      <c r="G37" s="6"/>
      <c r="H37" s="6"/>
    </row>
    <row r="38" spans="1:8" ht="24.6" customHeight="1" thickBot="1" x14ac:dyDescent="0.3">
      <c r="A38" s="5"/>
      <c r="B38" s="62" t="s">
        <v>41</v>
      </c>
      <c r="C38" s="33" t="s">
        <v>11</v>
      </c>
      <c r="D38" s="48">
        <v>2980.26</v>
      </c>
      <c r="E38" s="42">
        <f>D38/12/F3</f>
        <v>5.3605655083099508E-2</v>
      </c>
      <c r="F38" s="41"/>
      <c r="G38" s="6">
        <v>2.67</v>
      </c>
      <c r="H38" s="6">
        <v>2.5</v>
      </c>
    </row>
    <row r="39" spans="1:8" ht="24.6" customHeight="1" thickBot="1" x14ac:dyDescent="0.3">
      <c r="A39" s="12">
        <v>5</v>
      </c>
      <c r="B39" s="12" t="s">
        <v>26</v>
      </c>
      <c r="C39" s="12" t="s">
        <v>9</v>
      </c>
      <c r="D39" s="39">
        <v>178109.24</v>
      </c>
      <c r="E39" s="36">
        <f>D39/12/F3</f>
        <v>3.2036340743938414</v>
      </c>
      <c r="F39" s="39">
        <v>3.63</v>
      </c>
      <c r="G39" s="12">
        <v>3.63</v>
      </c>
      <c r="H39" s="12">
        <v>3.63</v>
      </c>
    </row>
    <row r="40" spans="1:8" ht="26.4" customHeight="1" thickBot="1" x14ac:dyDescent="0.3">
      <c r="A40" s="12">
        <v>6</v>
      </c>
      <c r="B40" s="63" t="s">
        <v>42</v>
      </c>
      <c r="C40" s="30" t="s">
        <v>9</v>
      </c>
      <c r="D40" s="39">
        <v>47536.39</v>
      </c>
      <c r="E40" s="36">
        <f>D40/12/F3</f>
        <v>0.85503255629901431</v>
      </c>
      <c r="F40" s="39">
        <v>0.6</v>
      </c>
      <c r="G40" s="12" t="e">
        <f>G6+G13+#REF!+G23+G34+G39</f>
        <v>#REF!</v>
      </c>
      <c r="H40" s="12">
        <v>3.6</v>
      </c>
    </row>
    <row r="41" spans="1:8" ht="19.8" customHeight="1" thickBot="1" x14ac:dyDescent="0.3">
      <c r="A41" s="31">
        <v>7</v>
      </c>
      <c r="B41" s="21" t="s">
        <v>20</v>
      </c>
      <c r="C41" s="44" t="s">
        <v>9</v>
      </c>
      <c r="D41" s="39">
        <v>51838.19</v>
      </c>
      <c r="E41" s="45">
        <f>D41/12/F3</f>
        <v>0.93240862651989354</v>
      </c>
      <c r="F41" s="39">
        <v>0.34</v>
      </c>
      <c r="G41" s="46">
        <v>0.3</v>
      </c>
      <c r="H41" s="12">
        <v>0.34</v>
      </c>
    </row>
    <row r="42" spans="1:8" ht="25.2" customHeight="1" thickBot="1" x14ac:dyDescent="0.3">
      <c r="A42" s="12">
        <v>8</v>
      </c>
      <c r="B42" s="12" t="s">
        <v>27</v>
      </c>
      <c r="C42" s="32" t="s">
        <v>9</v>
      </c>
      <c r="D42" s="39">
        <v>135866</v>
      </c>
      <c r="E42" s="36">
        <f>E43+E44</f>
        <v>2.6013134286143589</v>
      </c>
      <c r="F42" s="56">
        <v>2.8</v>
      </c>
      <c r="G42" s="30">
        <v>0.43</v>
      </c>
      <c r="H42" s="30">
        <v>2.87</v>
      </c>
    </row>
    <row r="43" spans="1:8" ht="25.2" customHeight="1" thickBot="1" x14ac:dyDescent="0.3">
      <c r="A43" s="12"/>
      <c r="B43" s="64" t="s">
        <v>43</v>
      </c>
      <c r="C43" s="32"/>
      <c r="D43" s="69">
        <v>17384</v>
      </c>
      <c r="E43" s="55">
        <f>D43/12/E3</f>
        <v>0.35669145286518605</v>
      </c>
      <c r="F43" s="56"/>
      <c r="G43" s="30"/>
      <c r="H43" s="30"/>
    </row>
    <row r="44" spans="1:8" ht="25.2" customHeight="1" thickBot="1" x14ac:dyDescent="0.3">
      <c r="A44" s="12"/>
      <c r="B44" s="64" t="s">
        <v>44</v>
      </c>
      <c r="C44" s="32"/>
      <c r="D44" s="69">
        <v>118512</v>
      </c>
      <c r="E44" s="55">
        <f>D44/13/E3</f>
        <v>2.244621975749173</v>
      </c>
      <c r="F44" s="56"/>
      <c r="G44" s="30"/>
      <c r="H44" s="30"/>
    </row>
    <row r="45" spans="1:8" ht="22.5" customHeight="1" thickBot="1" x14ac:dyDescent="0.3">
      <c r="A45" s="12">
        <v>9</v>
      </c>
      <c r="B45" s="12" t="s">
        <v>15</v>
      </c>
      <c r="C45" s="30" t="s">
        <v>11</v>
      </c>
      <c r="D45" s="39">
        <v>25663.919999999998</v>
      </c>
      <c r="E45" s="39">
        <f>D45/12/F3</f>
        <v>0.46161450464062159</v>
      </c>
      <c r="F45" s="39">
        <v>0.46</v>
      </c>
      <c r="G45" s="39" t="e">
        <f>G6+G13+#REF!+G23+G34+G39+G41+G42</f>
        <v>#REF!</v>
      </c>
      <c r="H45" s="12">
        <v>0.5</v>
      </c>
    </row>
    <row r="46" spans="1:8" ht="21" customHeight="1" thickBot="1" x14ac:dyDescent="0.3">
      <c r="A46" s="19">
        <v>10</v>
      </c>
      <c r="B46" s="19" t="s">
        <v>36</v>
      </c>
      <c r="C46" s="26" t="s">
        <v>9</v>
      </c>
      <c r="D46" s="38">
        <v>38520</v>
      </c>
      <c r="E46" s="38">
        <f>D46/12/F3</f>
        <v>0.69285560112238287</v>
      </c>
      <c r="F46" s="38">
        <v>0.6</v>
      </c>
      <c r="G46" s="19">
        <v>0.68</v>
      </c>
      <c r="H46" s="19"/>
    </row>
    <row r="47" spans="1:8" ht="21" customHeight="1" thickBot="1" x14ac:dyDescent="0.3">
      <c r="A47" s="12">
        <v>10</v>
      </c>
      <c r="B47" s="11" t="s">
        <v>10</v>
      </c>
      <c r="C47" s="30" t="s">
        <v>11</v>
      </c>
      <c r="D47" s="39">
        <f>D6+D13+D23+D34+D39+D40+D41+D42</f>
        <v>1432424.7099999997</v>
      </c>
      <c r="E47" s="39">
        <f>E46+E45+E42+E41+E40+E39+E34+E23+E13+E6</f>
        <v>26.230440377134919</v>
      </c>
      <c r="F47" s="39">
        <f>F6+F13+F23+F34+F39+F40+F41+F42+F45+F46</f>
        <v>23.540000000000003</v>
      </c>
      <c r="G47" s="12">
        <v>0.3</v>
      </c>
      <c r="H47" s="12" t="e">
        <f>H6+H13+#REF!+H23+H34+H39+H40+H41+H42+H45</f>
        <v>#REF!</v>
      </c>
    </row>
    <row r="48" spans="1:8" ht="30" customHeight="1" thickBot="1" x14ac:dyDescent="0.3">
      <c r="A48" s="12"/>
      <c r="B48" s="11"/>
      <c r="C48" s="30"/>
      <c r="D48" s="39"/>
      <c r="E48" s="39"/>
      <c r="F48" s="39"/>
      <c r="G48" s="39" t="e">
        <f>G45+G46+G47</f>
        <v>#REF!</v>
      </c>
      <c r="H48" s="12"/>
    </row>
    <row r="49" spans="5:5" x14ac:dyDescent="0.25">
      <c r="E49" s="43"/>
    </row>
  </sheetData>
  <phoneticPr fontId="0" type="noConversion"/>
  <pageMargins left="0.25" right="0.25" top="0.75" bottom="0.75" header="0.3" footer="0.3"/>
  <pageSetup paperSize="9" scale="9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2020-03-27T08:19:41Z</cp:lastPrinted>
  <dcterms:created xsi:type="dcterms:W3CDTF">2011-07-12T11:42:04Z</dcterms:created>
  <dcterms:modified xsi:type="dcterms:W3CDTF">2020-03-27T08:19:45Z</dcterms:modified>
</cp:coreProperties>
</file>